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RobertPICARD\Dropbox (CALIA CONSEIL)\CLIENTS\2022-165 - Département Mayotte - AMO fourrages déshydratés\3. Production\2 - Phase 2\2 - AMI\"/>
    </mc:Choice>
  </mc:AlternateContent>
  <xr:revisionPtr revIDLastSave="0" documentId="13_ncr:1_{907EDCE2-E377-4D40-8DE7-1D68499AEAF0}" xr6:coauthVersionLast="47" xr6:coauthVersionMax="47" xr10:uidLastSave="{00000000-0000-0000-0000-000000000000}"/>
  <bookViews>
    <workbookView xWindow="-90" yWindow="-90" windowWidth="19380" windowHeight="11460" activeTab="2" xr2:uid="{3454DC51-4AB7-493F-95BC-2B75134FF41D}"/>
  </bookViews>
  <sheets>
    <sheet name="Modalités" sheetId="4" r:id="rId1"/>
    <sheet name="Investissements" sheetId="1" r:id="rId2"/>
    <sheet name="Exploitation" sheetId="2" r:id="rId3"/>
    <sheet name="Synthèse"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 l="1"/>
  <c r="E38" i="1"/>
  <c r="E28" i="1"/>
  <c r="E37" i="1"/>
  <c r="E36" i="1"/>
  <c r="E35" i="1" s="1"/>
  <c r="E33" i="1"/>
  <c r="E32" i="1"/>
  <c r="E27" i="1"/>
  <c r="E26" i="1"/>
  <c r="E25" i="1"/>
  <c r="E24" i="1"/>
  <c r="E23" i="1" s="1"/>
  <c r="E7" i="1"/>
  <c r="E8" i="1"/>
  <c r="E9" i="1"/>
  <c r="E10" i="1"/>
  <c r="E11" i="1"/>
  <c r="E14" i="1"/>
  <c r="E15" i="1"/>
  <c r="E16" i="1"/>
  <c r="E17" i="1"/>
  <c r="E18" i="1"/>
  <c r="E19" i="1"/>
  <c r="E20" i="1"/>
  <c r="E21" i="1"/>
  <c r="E6" i="1"/>
  <c r="D33" i="2"/>
  <c r="D32" i="2"/>
  <c r="D29" i="2"/>
  <c r="D28" i="2"/>
  <c r="D27" i="2"/>
  <c r="D24" i="2"/>
  <c r="D21" i="2"/>
  <c r="D20" i="2"/>
  <c r="D19" i="2"/>
  <c r="E19" i="2" s="1"/>
  <c r="D12" i="2"/>
  <c r="D13" i="2"/>
  <c r="D14" i="2"/>
  <c r="D15" i="2"/>
  <c r="D16" i="2"/>
  <c r="D11" i="2"/>
  <c r="B6" i="2"/>
  <c r="E37" i="2" s="1"/>
  <c r="E31" i="1" l="1"/>
  <c r="E5" i="1"/>
  <c r="E29" i="2"/>
  <c r="E14" i="2"/>
  <c r="E21" i="2"/>
  <c r="E24" i="2"/>
  <c r="E27" i="2"/>
  <c r="E28" i="2"/>
  <c r="E13" i="2"/>
  <c r="E16" i="2"/>
  <c r="E11" i="2"/>
  <c r="E15" i="2"/>
  <c r="D26" i="2"/>
  <c r="E26" i="2" s="1"/>
  <c r="E12" i="2"/>
  <c r="E18" i="2"/>
  <c r="E20" i="2"/>
  <c r="E35" i="2"/>
  <c r="E32" i="2"/>
  <c r="E33" i="2"/>
  <c r="D31" i="2"/>
  <c r="E31" i="2" s="1"/>
  <c r="D23" i="2"/>
  <c r="E23" i="2" s="1"/>
  <c r="D18" i="2"/>
  <c r="D10" i="2"/>
  <c r="E40" i="1" l="1"/>
  <c r="C5" i="3" s="1"/>
  <c r="C7" i="3" s="1"/>
  <c r="C11" i="3" s="1"/>
  <c r="E10" i="2"/>
  <c r="D39" i="2"/>
  <c r="C13" i="3" l="1"/>
  <c r="C17" i="3" s="1"/>
  <c r="C21" i="3" s="1"/>
  <c r="C23" i="3" s="1"/>
  <c r="E39" i="2"/>
</calcChain>
</file>

<file path=xl/sharedStrings.xml><?xml version="1.0" encoding="utf-8"?>
<sst xmlns="http://schemas.openxmlformats.org/spreadsheetml/2006/main" count="137" uniqueCount="122">
  <si>
    <t>Epandeurs engrais / semence</t>
  </si>
  <si>
    <t>Tracteur</t>
  </si>
  <si>
    <t>Nombre</t>
  </si>
  <si>
    <t>Prix unitaire</t>
  </si>
  <si>
    <t>Montant</t>
  </si>
  <si>
    <t>Gyrobroyeur</t>
  </si>
  <si>
    <t>Covercrop</t>
  </si>
  <si>
    <t>Rouleau</t>
  </si>
  <si>
    <t>Irrigation - à détailler suivant la technique</t>
  </si>
  <si>
    <t>Sous-soleuse</t>
  </si>
  <si>
    <t>Semoir</t>
  </si>
  <si>
    <t>Herse rotative - rotolabour</t>
  </si>
  <si>
    <t>Faucheuse</t>
  </si>
  <si>
    <t>Andaineuse</t>
  </si>
  <si>
    <t>Autochargeuse</t>
  </si>
  <si>
    <t>CULTURE</t>
  </si>
  <si>
    <t>Pulvérisateur</t>
  </si>
  <si>
    <t>SECHAGE</t>
  </si>
  <si>
    <t>Unité de déshydratation (tonnage / heure à préciser)</t>
  </si>
  <si>
    <t>Compactage en balles plastifiées de 25 kg en brins longs de 4 à 5 cm</t>
  </si>
  <si>
    <t>Système de traçabilité</t>
  </si>
  <si>
    <t>STOCKAGE</t>
  </si>
  <si>
    <t>Bâtiment de stockage (surface à préciser)</t>
  </si>
  <si>
    <t>Bâtiment de séchage (surface à préciser)</t>
  </si>
  <si>
    <t>Aire de chargement des contenaires</t>
  </si>
  <si>
    <t>Protection des cultures (clôtures…)</t>
  </si>
  <si>
    <t>Plantation de la forêt en agroforesterie</t>
  </si>
  <si>
    <t>TOTAL</t>
  </si>
  <si>
    <t>Broyeur à bois (le cas échéant)</t>
  </si>
  <si>
    <t>Préparation du sol</t>
  </si>
  <si>
    <t>Coût par Ha</t>
  </si>
  <si>
    <t>Coût par T de matière sèche</t>
  </si>
  <si>
    <t>Semences</t>
  </si>
  <si>
    <t>Semis</t>
  </si>
  <si>
    <t>Traitements</t>
  </si>
  <si>
    <t>Engrais</t>
  </si>
  <si>
    <t>Fonctionnement de l'irrigation</t>
  </si>
  <si>
    <t xml:space="preserve">Coupe </t>
  </si>
  <si>
    <t>Coût annuel</t>
  </si>
  <si>
    <t>Fanage</t>
  </si>
  <si>
    <t>Andainage</t>
  </si>
  <si>
    <t>Electricité</t>
  </si>
  <si>
    <t>Chauffage (bois et biomasse souhaités…)</t>
  </si>
  <si>
    <t>Emballage plastique</t>
  </si>
  <si>
    <t>PERSONNEL</t>
  </si>
  <si>
    <t>DESHYDRATATION (hors personnel)</t>
  </si>
  <si>
    <t>RECOLTE (hors personnel)</t>
  </si>
  <si>
    <t>CULTURE  (hors personnel)</t>
  </si>
  <si>
    <t>Main d'œuvre</t>
  </si>
  <si>
    <t>Encadrement</t>
  </si>
  <si>
    <t>MAINTENANCE DES EQUIPEMENTS</t>
  </si>
  <si>
    <t>TRANSPORT (jusqu'au port)</t>
  </si>
  <si>
    <t>Tonnes matières sèches:</t>
  </si>
  <si>
    <t>Teneur en matière sèche :</t>
  </si>
  <si>
    <t>Fréquence annuelle</t>
  </si>
  <si>
    <t>TRANSPORT JUSQU’À L'UNITE DE DESHYDRATATION (hors personnel)</t>
  </si>
  <si>
    <t xml:space="preserve">Tonnes produites par an: </t>
  </si>
  <si>
    <t>Investissements</t>
  </si>
  <si>
    <t>Financement sollicité</t>
  </si>
  <si>
    <t>Coût net d'investissement</t>
  </si>
  <si>
    <t>Durée d'amortissement</t>
  </si>
  <si>
    <t>Taux de financement</t>
  </si>
  <si>
    <t>Amortissement financier annuel</t>
  </si>
  <si>
    <t>Couts d'exploitation</t>
  </si>
  <si>
    <t>Redevances, taxes et autres</t>
  </si>
  <si>
    <t>Total coût annuel</t>
  </si>
  <si>
    <t>Marge recherchée</t>
  </si>
  <si>
    <t>Total coût margé</t>
  </si>
  <si>
    <t>Prix à la tonne</t>
  </si>
  <si>
    <t>(1)</t>
  </si>
  <si>
    <t>(2)</t>
  </si>
  <si>
    <t>(3)</t>
  </si>
  <si>
    <t>(4)</t>
  </si>
  <si>
    <t>(5)</t>
  </si>
  <si>
    <t>(6)</t>
  </si>
  <si>
    <t>(7)</t>
  </si>
  <si>
    <t>(8)</t>
  </si>
  <si>
    <t>(9)</t>
  </si>
  <si>
    <t>(10)</t>
  </si>
  <si>
    <t>(11)</t>
  </si>
  <si>
    <t>(12)</t>
  </si>
  <si>
    <t>Appel à manifestation d'intérêt</t>
  </si>
  <si>
    <t>pour la production de fourrages déshydratés à Madagascar</t>
  </si>
  <si>
    <t>Cadre de business plan</t>
  </si>
  <si>
    <t>Candidat: [à compléter]</t>
  </si>
  <si>
    <t>Mode d'emploi:</t>
  </si>
  <si>
    <t>Hectares (Ha) mis en production:</t>
  </si>
  <si>
    <r>
      <t>Puis le soumissionaire renseigne les coûts d'</t>
    </r>
    <r>
      <rPr>
        <b/>
        <sz val="11"/>
        <color theme="1"/>
        <rFont val="Calibri"/>
        <family val="2"/>
        <scheme val="minor"/>
      </rPr>
      <t>exploitation</t>
    </r>
    <r>
      <rPr>
        <sz val="11"/>
        <color theme="1"/>
        <rFont val="Calibri"/>
        <family val="2"/>
        <scheme val="minor"/>
      </rPr>
      <t>. Il reste libre d'adapter les rubriques. Il précise tout d'abord le nombre d'hectares mis en culture, l'objectif de production en tonnes, la teneur en matière sèche et donc l'objectif de production en matière sèche (Tonnes produites x teneur en matière sèche).</t>
    </r>
  </si>
  <si>
    <r>
      <t xml:space="preserve">Enfin, l'onglet </t>
    </r>
    <r>
      <rPr>
        <b/>
        <sz val="11"/>
        <color theme="1"/>
        <rFont val="Calibri"/>
        <family val="2"/>
        <scheme val="minor"/>
      </rPr>
      <t>Synthèse</t>
    </r>
    <r>
      <rPr>
        <sz val="11"/>
        <color theme="1"/>
        <rFont val="Calibri"/>
        <family val="2"/>
        <scheme val="minor"/>
      </rPr>
      <t xml:space="preserve"> permet de calculer le prix de production. Tout d'abord, l'onglet reprend le coût des investissements découlant de l'onglet Investissement (1). Le soumissionnaire indique éventuellement les financements externes dont il aurait besoin pour atteindre son équilibre économique (2). Il en déduit le coût net d'investissement qu'il aura à supporter (3). Il précise la durée d'amortissement des biens (4) et le taux raisonnable de financement (5). Le modèle précise l'annuité à prendre en compte pour l'amortissement financier des investissements (6). Il reprend les coûts d'exploitation découlant de l'onglet Exploitation (7). Le candidat précise enfin le coûts des redevances, taxes, etc. qu'il aurait à acquitter (8). Il en est déduit le coût annuel (9). Le soumissionnaire peut alors préciser le taux de marge escompté (10) ce qui permet de calculer le total coût margé (11) et donc le prix à la tonne (12).</t>
    </r>
  </si>
  <si>
    <r>
      <t xml:space="preserve">Le modèle renseigné est remis au format </t>
    </r>
    <r>
      <rPr>
        <b/>
        <sz val="11"/>
        <color theme="1"/>
        <rFont val="Calibri"/>
        <family val="2"/>
        <scheme val="minor"/>
      </rPr>
      <t>excel</t>
    </r>
    <r>
      <rPr>
        <sz val="11"/>
        <color theme="1"/>
        <rFont val="Calibri"/>
        <family val="2"/>
        <scheme val="minor"/>
      </rPr>
      <t xml:space="preserve">. Les valeurs sont renseignées en </t>
    </r>
    <r>
      <rPr>
        <b/>
        <sz val="11"/>
        <color theme="1"/>
        <rFont val="Calibri"/>
        <family val="2"/>
        <scheme val="minor"/>
      </rPr>
      <t>euros</t>
    </r>
    <r>
      <rPr>
        <sz val="11"/>
        <color theme="1"/>
        <rFont val="Calibri"/>
        <family val="2"/>
        <scheme val="minor"/>
      </rPr>
      <t xml:space="preserve"> et les formules de calcul doivent rester apparentes.</t>
    </r>
  </si>
  <si>
    <t>TOTAL COUTS D'EXPLOITATION / ANNEE</t>
  </si>
  <si>
    <t xml:space="preserve">Il précise ensuite le coût à l'hectare de chacune des étapes de la production. Les hypothèses seront par ailleurs détaillées dans le mémoire d'accompagnement. Il précise également la fréquence annuelle de chacune des étapes. Par exemple 0,5 pour 1 fois tous les deux ans, 1 pour 1 fois tous les ans, 2 pour 2 fois par an, etc. Il peut ainsi en être déduit le coût annuel et le coût à la tonne. Le soumissionnaire précise également les coûts de personnel et les coûts de maintenance, qu'il devra détailler. </t>
  </si>
  <si>
    <t>apport du soumissionaire</t>
  </si>
  <si>
    <t>?</t>
  </si>
  <si>
    <t>rendu au port</t>
  </si>
  <si>
    <t>Description</t>
  </si>
  <si>
    <t>Puissance, etc.</t>
  </si>
  <si>
    <t>Largeur de travail, etc.</t>
  </si>
  <si>
    <t>Capacité</t>
  </si>
  <si>
    <t>Détailler les modalités</t>
  </si>
  <si>
    <t>Capacité, nombre de couteaux…</t>
  </si>
  <si>
    <t>Longueur, largeur, hauteur</t>
  </si>
  <si>
    <t>Besoin en bois sec par tonne de fourrage sec produite</t>
  </si>
  <si>
    <t>Capacité / Ha</t>
  </si>
  <si>
    <t>Chargeur</t>
  </si>
  <si>
    <t>Puissance, capacité du godet</t>
  </si>
  <si>
    <t>Surface, nombre de plants, type de plants</t>
  </si>
  <si>
    <t>Puissance, capacité / Ha, taille du broyat</t>
  </si>
  <si>
    <t>VALORISATION ENVIRONNEMENTALE</t>
  </si>
  <si>
    <t>Ruches</t>
  </si>
  <si>
    <t>Photovoltaïque</t>
  </si>
  <si>
    <t>Puissance, surface, type de panneaux…</t>
  </si>
  <si>
    <t>B/ INVESTISSEMENTS</t>
  </si>
  <si>
    <t>C/ EXPLOITATION</t>
  </si>
  <si>
    <t>D/ SYNTHESE</t>
  </si>
  <si>
    <t>Part financée par le candidat</t>
  </si>
  <si>
    <t>Part financée par des prêts au candidat</t>
  </si>
  <si>
    <t>Subvention souhaitée</t>
  </si>
  <si>
    <r>
      <t>Le soumissionnaire remplit tout d'abord l'</t>
    </r>
    <r>
      <rPr>
        <b/>
        <sz val="11"/>
        <color theme="1"/>
        <rFont val="Calibri"/>
        <family val="2"/>
        <scheme val="minor"/>
      </rPr>
      <t>onglet Investissements</t>
    </r>
    <r>
      <rPr>
        <sz val="11"/>
        <color theme="1"/>
        <rFont val="Calibri"/>
        <family val="2"/>
        <scheme val="minor"/>
      </rPr>
      <t>. Les investissements listés ne sont pas obligatoires, et la liste n'est pas nécessairement exhaustive. Elle doit être adaptée suivant le projet. Le candidat précise les prix unitaires et le nombre requis pour chacun des matériels à acquérir. Si les équipements ne sont pas neufs, le soumissionnaire indique les valeurs d'occasion.  Le soumissionnaire précise enfin comment il entend couvrir les investissements: apport du soumissionnaire, recours à des prêts bancaires par le soumissionnaire, contribution extérieure demandée (subvention)...</t>
    </r>
  </si>
  <si>
    <t xml:space="preserve">Semence </t>
  </si>
  <si>
    <t>Quantité</t>
  </si>
  <si>
    <t>Autochargeuse à coupe 5 cm (théorique)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</si>
</sst>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 &quot;€&quot;"/>
  </numFmts>
  <fonts count="3" x14ac:knownFonts="1">
    <font>
      <sz val="11"/>
      <color theme="1"/>
      <name val="Calibri"/>
      <family val="2"/>
      <scheme val="minor"/>
    </font>
    <font>
      <b/>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s>
  <cellStyleXfs count="1">
    <xf numFmtId="0" fontId="0" fillId="0" borderId="0"/>
  </cellStyleXfs>
  <cellXfs count="49">
    <xf numFmtId="0" fontId="0" fillId="0" borderId="0" xfId="0"/>
    <xf numFmtId="0" fontId="1" fillId="0" borderId="0" xfId="0" applyFont="1"/>
    <xf numFmtId="0" fontId="1" fillId="0" borderId="0" xfId="0" applyFont="1" applyAlignment="1">
      <alignment horizontal="center"/>
    </xf>
    <xf numFmtId="0" fontId="0" fillId="0" borderId="0" xfId="0" applyAlignment="1">
      <alignment horizontal="left"/>
    </xf>
    <xf numFmtId="0" fontId="0" fillId="0" borderId="0" xfId="0" applyAlignment="1">
      <alignment horizontal="center"/>
    </xf>
    <xf numFmtId="0" fontId="0" fillId="2" borderId="0" xfId="0" applyFill="1"/>
    <xf numFmtId="0" fontId="0" fillId="0" borderId="0" xfId="0" applyAlignment="1">
      <alignment horizontal="justify" wrapText="1"/>
    </xf>
    <xf numFmtId="0" fontId="0" fillId="0" borderId="1" xfId="0" applyBorder="1"/>
    <xf numFmtId="0" fontId="1" fillId="2" borderId="0" xfId="0" applyFont="1" applyFill="1"/>
    <xf numFmtId="0" fontId="0" fillId="0" borderId="2" xfId="0" applyBorder="1"/>
    <xf numFmtId="0" fontId="1" fillId="3" borderId="3" xfId="0" applyFont="1" applyFill="1" applyBorder="1"/>
    <xf numFmtId="0" fontId="0" fillId="3" borderId="4" xfId="0" applyFill="1" applyBorder="1"/>
    <xf numFmtId="0" fontId="1" fillId="3" borderId="6" xfId="0" applyFont="1" applyFill="1" applyBorder="1"/>
    <xf numFmtId="0" fontId="0" fillId="3" borderId="7" xfId="0" applyFill="1" applyBorder="1"/>
    <xf numFmtId="0" fontId="1" fillId="3" borderId="2" xfId="0" applyFont="1" applyFill="1" applyBorder="1" applyAlignment="1">
      <alignment horizontal="center"/>
    </xf>
    <xf numFmtId="164" fontId="0" fillId="2" borderId="0" xfId="0" applyNumberFormat="1" applyFill="1"/>
    <xf numFmtId="164" fontId="1" fillId="3" borderId="2" xfId="0" applyNumberFormat="1" applyFont="1" applyFill="1" applyBorder="1" applyAlignment="1">
      <alignment horizontal="center"/>
    </xf>
    <xf numFmtId="164" fontId="1" fillId="0" borderId="0" xfId="0" applyNumberFormat="1" applyFont="1" applyAlignment="1">
      <alignment horizontal="center"/>
    </xf>
    <xf numFmtId="164" fontId="0" fillId="3" borderId="4" xfId="0" applyNumberFormat="1" applyFill="1" applyBorder="1"/>
    <xf numFmtId="164" fontId="0" fillId="0" borderId="2" xfId="0" applyNumberFormat="1" applyBorder="1"/>
    <xf numFmtId="164" fontId="0" fillId="0" borderId="0" xfId="0" applyNumberFormat="1"/>
    <xf numFmtId="164" fontId="0" fillId="3" borderId="7" xfId="0" applyNumberFormat="1" applyFill="1" applyBorder="1"/>
    <xf numFmtId="164" fontId="1" fillId="3" borderId="5" xfId="0" applyNumberFormat="1" applyFont="1" applyFill="1" applyBorder="1"/>
    <xf numFmtId="164" fontId="1" fillId="3" borderId="8" xfId="0" applyNumberFormat="1" applyFont="1" applyFill="1" applyBorder="1"/>
    <xf numFmtId="0" fontId="0" fillId="0" borderId="2" xfId="0" applyBorder="1" applyAlignment="1">
      <alignment horizontal="right"/>
    </xf>
    <xf numFmtId="0" fontId="0" fillId="0" borderId="2" xfId="0" applyBorder="1" applyAlignment="1">
      <alignment horizontal="center"/>
    </xf>
    <xf numFmtId="3" fontId="0" fillId="0" borderId="2" xfId="0" applyNumberFormat="1" applyBorder="1" applyAlignment="1">
      <alignment horizontal="center"/>
    </xf>
    <xf numFmtId="9" fontId="0" fillId="0" borderId="2" xfId="0" applyNumberFormat="1" applyBorder="1" applyAlignment="1">
      <alignment horizontal="center"/>
    </xf>
    <xf numFmtId="0" fontId="0" fillId="3" borderId="2" xfId="0" applyFill="1" applyBorder="1"/>
    <xf numFmtId="0" fontId="1" fillId="3" borderId="4" xfId="0" applyFont="1" applyFill="1" applyBorder="1" applyAlignment="1">
      <alignment horizontal="center"/>
    </xf>
    <xf numFmtId="0" fontId="1" fillId="3" borderId="5" xfId="0" applyFont="1" applyFill="1" applyBorder="1" applyAlignment="1">
      <alignment horizontal="center"/>
    </xf>
    <xf numFmtId="0" fontId="0" fillId="3" borderId="2" xfId="0" applyFill="1" applyBorder="1" applyAlignment="1">
      <alignment horizontal="center" vertical="top" wrapText="1"/>
    </xf>
    <xf numFmtId="0" fontId="1" fillId="3" borderId="2" xfId="0" applyFont="1" applyFill="1" applyBorder="1" applyAlignment="1">
      <alignment horizontal="center" vertical="top" wrapText="1"/>
    </xf>
    <xf numFmtId="164" fontId="0" fillId="0" borderId="2" xfId="0" applyNumberFormat="1" applyBorder="1" applyAlignment="1">
      <alignment horizontal="center"/>
    </xf>
    <xf numFmtId="164" fontId="0" fillId="0" borderId="0" xfId="0" applyNumberFormat="1" applyAlignment="1">
      <alignment horizontal="center"/>
    </xf>
    <xf numFmtId="164" fontId="1" fillId="3" borderId="4" xfId="0" applyNumberFormat="1" applyFont="1" applyFill="1" applyBorder="1" applyAlignment="1">
      <alignment horizontal="center"/>
    </xf>
    <xf numFmtId="164" fontId="1" fillId="3" borderId="3" xfId="0" applyNumberFormat="1" applyFont="1" applyFill="1" applyBorder="1" applyAlignment="1">
      <alignment horizontal="center"/>
    </xf>
    <xf numFmtId="164" fontId="1" fillId="3" borderId="5" xfId="0" applyNumberFormat="1" applyFont="1" applyFill="1" applyBorder="1" applyAlignment="1">
      <alignment horizontal="center"/>
    </xf>
    <xf numFmtId="0" fontId="0" fillId="3" borderId="3" xfId="0" applyFill="1" applyBorder="1"/>
    <xf numFmtId="0" fontId="0" fillId="0" borderId="2" xfId="0" quotePrefix="1" applyBorder="1"/>
    <xf numFmtId="0" fontId="0" fillId="2" borderId="2" xfId="0" applyFill="1" applyBorder="1"/>
    <xf numFmtId="8" fontId="0" fillId="0" borderId="2" xfId="0" applyNumberFormat="1" applyBorder="1"/>
    <xf numFmtId="9" fontId="0" fillId="2" borderId="2" xfId="0" applyNumberFormat="1" applyFill="1" applyBorder="1"/>
    <xf numFmtId="0" fontId="0" fillId="0" borderId="9" xfId="0" applyBorder="1"/>
    <xf numFmtId="0" fontId="1" fillId="3" borderId="4" xfId="0" applyFont="1" applyFill="1" applyBorder="1"/>
    <xf numFmtId="0" fontId="1" fillId="3" borderId="7" xfId="0" applyFont="1" applyFill="1" applyBorder="1"/>
    <xf numFmtId="0" fontId="2" fillId="0" borderId="2" xfId="0" applyFont="1" applyBorder="1"/>
    <xf numFmtId="0" fontId="0" fillId="0" borderId="0" xfId="0" applyAlignment="1">
      <alignment horizontal="center" wrapText="1"/>
    </xf>
    <xf numFmtId="0" fontId="0" fillId="0" borderId="2" xfId="0"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1216025</xdr:colOff>
      <xdr:row>0</xdr:row>
      <xdr:rowOff>126999</xdr:rowOff>
    </xdr:from>
    <xdr:to>
      <xdr:col>0</xdr:col>
      <xdr:colOff>2417184</xdr:colOff>
      <xdr:row>6</xdr:row>
      <xdr:rowOff>149225</xdr:rowOff>
    </xdr:to>
    <xdr:pic>
      <xdr:nvPicPr>
        <xdr:cNvPr id="2" name="Image 1">
          <a:extLst>
            <a:ext uri="{FF2B5EF4-FFF2-40B4-BE49-F238E27FC236}">
              <a16:creationId xmlns:a16="http://schemas.microsoft.com/office/drawing/2014/main" id="{46FCCB55-3083-9A78-0910-ACCB1FC0E5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6025" y="126999"/>
          <a:ext cx="1201159" cy="11461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3200471</xdr:colOff>
      <xdr:row>1</xdr:row>
      <xdr:rowOff>25400</xdr:rowOff>
    </xdr:from>
    <xdr:to>
      <xdr:col>0</xdr:col>
      <xdr:colOff>5921375</xdr:colOff>
      <xdr:row>6</xdr:row>
      <xdr:rowOff>76200</xdr:rowOff>
    </xdr:to>
    <xdr:pic>
      <xdr:nvPicPr>
        <xdr:cNvPr id="3" name="Image 2" descr="Appels à projet du fonds européen de coopération territoriale INTERREG - Le  Journal De Mayotte actualité">
          <a:extLst>
            <a:ext uri="{FF2B5EF4-FFF2-40B4-BE49-F238E27FC236}">
              <a16:creationId xmlns:a16="http://schemas.microsoft.com/office/drawing/2014/main" id="{EC73DD78-90C7-7FB3-2B1F-F36D7037B2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00471" y="212725"/>
          <a:ext cx="2720904" cy="987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E56F4-1F3D-430D-94D1-ADACB44C52C0}">
  <dimension ref="A10:F27"/>
  <sheetViews>
    <sheetView workbookViewId="0">
      <selection activeCell="A3" sqref="A3"/>
    </sheetView>
  </sheetViews>
  <sheetFormatPr baseColWidth="10" defaultRowHeight="14.75" x14ac:dyDescent="0.75"/>
  <cols>
    <col min="1" max="1" width="102.26953125" customWidth="1"/>
  </cols>
  <sheetData>
    <row r="10" spans="1:1" x14ac:dyDescent="0.75">
      <c r="A10" s="2" t="s">
        <v>81</v>
      </c>
    </row>
    <row r="11" spans="1:1" x14ac:dyDescent="0.75">
      <c r="A11" s="2" t="s">
        <v>82</v>
      </c>
    </row>
    <row r="14" spans="1:1" x14ac:dyDescent="0.75">
      <c r="A14" s="2" t="s">
        <v>83</v>
      </c>
    </row>
    <row r="16" spans="1:1" x14ac:dyDescent="0.75">
      <c r="A16" s="2" t="s">
        <v>84</v>
      </c>
    </row>
    <row r="20" spans="1:6" x14ac:dyDescent="0.75">
      <c r="A20" s="7"/>
    </row>
    <row r="21" spans="1:6" x14ac:dyDescent="0.75">
      <c r="A21" s="1" t="s">
        <v>85</v>
      </c>
    </row>
    <row r="23" spans="1:6" ht="73.75" x14ac:dyDescent="0.75">
      <c r="A23" s="6" t="s">
        <v>118</v>
      </c>
      <c r="C23" s="47"/>
      <c r="D23" s="47"/>
      <c r="E23" s="47"/>
      <c r="F23" s="47"/>
    </row>
    <row r="24" spans="1:6" ht="44.25" x14ac:dyDescent="0.75">
      <c r="A24" s="6" t="s">
        <v>87</v>
      </c>
    </row>
    <row r="25" spans="1:6" ht="73.75" x14ac:dyDescent="0.75">
      <c r="A25" s="6" t="s">
        <v>91</v>
      </c>
    </row>
    <row r="26" spans="1:6" ht="118" x14ac:dyDescent="0.75">
      <c r="A26" s="6" t="s">
        <v>88</v>
      </c>
    </row>
    <row r="27" spans="1:6" ht="29.5" x14ac:dyDescent="0.75">
      <c r="A27" s="6" t="s">
        <v>89</v>
      </c>
    </row>
  </sheetData>
  <mergeCells count="1">
    <mergeCell ref="C23:F2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BDDA0-17ED-4865-8182-3D257036632C}">
  <dimension ref="A1:E44"/>
  <sheetViews>
    <sheetView zoomScaleNormal="100" workbookViewId="0">
      <selection activeCell="B14" sqref="B14"/>
    </sheetView>
  </sheetViews>
  <sheetFormatPr baseColWidth="10" defaultRowHeight="14.75" x14ac:dyDescent="0.75"/>
  <cols>
    <col min="1" max="2" width="56.54296875" customWidth="1"/>
    <col min="3" max="3" width="15.1328125" customWidth="1"/>
    <col min="4" max="5" width="15.1328125" style="20" customWidth="1"/>
  </cols>
  <sheetData>
    <row r="1" spans="1:5" x14ac:dyDescent="0.75">
      <c r="A1" s="8" t="s">
        <v>112</v>
      </c>
      <c r="B1" s="8"/>
      <c r="C1" s="5"/>
      <c r="D1" s="15"/>
      <c r="E1" s="15"/>
    </row>
    <row r="3" spans="1:5" x14ac:dyDescent="0.75">
      <c r="B3" s="14" t="s">
        <v>95</v>
      </c>
      <c r="C3" s="14" t="s">
        <v>2</v>
      </c>
      <c r="D3" s="16" t="s">
        <v>3</v>
      </c>
      <c r="E3" s="16" t="s">
        <v>4</v>
      </c>
    </row>
    <row r="4" spans="1:5" x14ac:dyDescent="0.75">
      <c r="C4" s="2"/>
      <c r="D4" s="17"/>
      <c r="E4" s="17"/>
    </row>
    <row r="5" spans="1:5" x14ac:dyDescent="0.75">
      <c r="A5" s="10" t="s">
        <v>15</v>
      </c>
      <c r="B5" s="44"/>
      <c r="C5" s="11"/>
      <c r="D5" s="18"/>
      <c r="E5" s="22">
        <f>SUM(E6:E21)</f>
        <v>0</v>
      </c>
    </row>
    <row r="6" spans="1:5" x14ac:dyDescent="0.75">
      <c r="A6" s="9" t="s">
        <v>1</v>
      </c>
      <c r="B6" s="46" t="s">
        <v>96</v>
      </c>
      <c r="C6" s="9"/>
      <c r="D6" s="19"/>
      <c r="E6" s="19">
        <f>C6*D6</f>
        <v>0</v>
      </c>
    </row>
    <row r="7" spans="1:5" x14ac:dyDescent="0.75">
      <c r="A7" s="9" t="s">
        <v>5</v>
      </c>
      <c r="B7" s="46" t="s">
        <v>97</v>
      </c>
      <c r="C7" s="9"/>
      <c r="D7" s="19"/>
      <c r="E7" s="19">
        <f t="shared" ref="E7:E21" si="0">C7*D7</f>
        <v>0</v>
      </c>
    </row>
    <row r="8" spans="1:5" x14ac:dyDescent="0.75">
      <c r="A8" s="9" t="s">
        <v>9</v>
      </c>
      <c r="B8" s="46" t="s">
        <v>97</v>
      </c>
      <c r="C8" s="9"/>
      <c r="D8" s="19"/>
      <c r="E8" s="19">
        <f t="shared" si="0"/>
        <v>0</v>
      </c>
    </row>
    <row r="9" spans="1:5" x14ac:dyDescent="0.75">
      <c r="A9" s="9" t="s">
        <v>6</v>
      </c>
      <c r="B9" s="46" t="s">
        <v>97</v>
      </c>
      <c r="C9" s="9"/>
      <c r="D9" s="19"/>
      <c r="E9" s="19">
        <f t="shared" si="0"/>
        <v>0</v>
      </c>
    </row>
    <row r="10" spans="1:5" x14ac:dyDescent="0.75">
      <c r="A10" s="9" t="s">
        <v>11</v>
      </c>
      <c r="B10" s="46" t="s">
        <v>97</v>
      </c>
      <c r="C10" s="9"/>
      <c r="D10" s="19"/>
      <c r="E10" s="19">
        <f t="shared" si="0"/>
        <v>0</v>
      </c>
    </row>
    <row r="11" spans="1:5" x14ac:dyDescent="0.75">
      <c r="A11" s="9" t="s">
        <v>10</v>
      </c>
      <c r="B11" s="46" t="s">
        <v>97</v>
      </c>
      <c r="C11" s="9"/>
      <c r="D11" s="19"/>
      <c r="E11" s="19">
        <f t="shared" si="0"/>
        <v>0</v>
      </c>
    </row>
    <row r="12" spans="1:5" x14ac:dyDescent="0.75">
      <c r="A12" s="9" t="s">
        <v>119</v>
      </c>
      <c r="B12" s="46" t="s">
        <v>120</v>
      </c>
      <c r="C12" s="9"/>
      <c r="D12" s="19"/>
      <c r="E12" s="19"/>
    </row>
    <row r="13" spans="1:5" x14ac:dyDescent="0.75">
      <c r="A13" s="9" t="s">
        <v>35</v>
      </c>
      <c r="B13" s="46" t="s">
        <v>120</v>
      </c>
      <c r="C13" s="9"/>
      <c r="D13" s="19"/>
      <c r="E13" s="19"/>
    </row>
    <row r="14" spans="1:5" x14ac:dyDescent="0.75">
      <c r="A14" s="9" t="s">
        <v>0</v>
      </c>
      <c r="B14" s="46" t="s">
        <v>97</v>
      </c>
      <c r="C14" s="9"/>
      <c r="D14" s="19"/>
      <c r="E14" s="19">
        <f t="shared" si="0"/>
        <v>0</v>
      </c>
    </row>
    <row r="15" spans="1:5" x14ac:dyDescent="0.75">
      <c r="A15" s="9" t="s">
        <v>7</v>
      </c>
      <c r="B15" s="46" t="s">
        <v>97</v>
      </c>
      <c r="C15" s="9"/>
      <c r="D15" s="19"/>
      <c r="E15" s="19">
        <f t="shared" si="0"/>
        <v>0</v>
      </c>
    </row>
    <row r="16" spans="1:5" x14ac:dyDescent="0.75">
      <c r="A16" s="9" t="s">
        <v>16</v>
      </c>
      <c r="B16" s="46" t="s">
        <v>98</v>
      </c>
      <c r="C16" s="9"/>
      <c r="D16" s="19"/>
      <c r="E16" s="19">
        <f t="shared" si="0"/>
        <v>0</v>
      </c>
    </row>
    <row r="17" spans="1:5" x14ac:dyDescent="0.75">
      <c r="A17" s="9" t="s">
        <v>8</v>
      </c>
      <c r="B17" s="46" t="s">
        <v>99</v>
      </c>
      <c r="C17" s="9"/>
      <c r="D17" s="19"/>
      <c r="E17" s="19">
        <f t="shared" si="0"/>
        <v>0</v>
      </c>
    </row>
    <row r="18" spans="1:5" x14ac:dyDescent="0.75">
      <c r="A18" s="9" t="s">
        <v>12</v>
      </c>
      <c r="B18" s="46" t="s">
        <v>97</v>
      </c>
      <c r="C18" s="9"/>
      <c r="D18" s="19"/>
      <c r="E18" s="19">
        <f t="shared" si="0"/>
        <v>0</v>
      </c>
    </row>
    <row r="19" spans="1:5" x14ac:dyDescent="0.75">
      <c r="A19" s="9" t="s">
        <v>13</v>
      </c>
      <c r="B19" s="46" t="s">
        <v>97</v>
      </c>
      <c r="C19" s="9"/>
      <c r="D19" s="19"/>
      <c r="E19" s="19">
        <f t="shared" si="0"/>
        <v>0</v>
      </c>
    </row>
    <row r="20" spans="1:5" x14ac:dyDescent="0.75">
      <c r="A20" s="9" t="s">
        <v>14</v>
      </c>
      <c r="B20" s="46" t="s">
        <v>100</v>
      </c>
      <c r="C20" s="9"/>
      <c r="D20" s="19"/>
      <c r="E20" s="19">
        <f t="shared" si="0"/>
        <v>0</v>
      </c>
    </row>
    <row r="21" spans="1:5" x14ac:dyDescent="0.75">
      <c r="A21" s="9" t="s">
        <v>25</v>
      </c>
      <c r="B21" s="46" t="s">
        <v>95</v>
      </c>
      <c r="C21" s="9"/>
      <c r="D21" s="19"/>
      <c r="E21" s="19">
        <f t="shared" si="0"/>
        <v>0</v>
      </c>
    </row>
    <row r="23" spans="1:5" x14ac:dyDescent="0.75">
      <c r="A23" s="10" t="s">
        <v>17</v>
      </c>
      <c r="B23" s="44"/>
      <c r="C23" s="11"/>
      <c r="D23" s="18"/>
      <c r="E23" s="22">
        <f>SUM(E24:E27)</f>
        <v>0</v>
      </c>
    </row>
    <row r="24" spans="1:5" x14ac:dyDescent="0.75">
      <c r="A24" s="9" t="s">
        <v>23</v>
      </c>
      <c r="B24" s="46" t="s">
        <v>101</v>
      </c>
      <c r="C24" s="9"/>
      <c r="D24" s="19"/>
      <c r="E24" s="19">
        <f t="shared" ref="E24:E27" si="1">C24*D24</f>
        <v>0</v>
      </c>
    </row>
    <row r="25" spans="1:5" x14ac:dyDescent="0.75">
      <c r="A25" s="9" t="s">
        <v>18</v>
      </c>
      <c r="B25" s="46" t="s">
        <v>102</v>
      </c>
      <c r="C25" s="9"/>
      <c r="D25" s="19"/>
      <c r="E25" s="19">
        <f t="shared" si="1"/>
        <v>0</v>
      </c>
    </row>
    <row r="26" spans="1:5" x14ac:dyDescent="0.75">
      <c r="A26" s="9" t="s">
        <v>19</v>
      </c>
      <c r="B26" s="46" t="s">
        <v>103</v>
      </c>
      <c r="C26" s="9"/>
      <c r="D26" s="19"/>
      <c r="E26" s="19">
        <f t="shared" si="1"/>
        <v>0</v>
      </c>
    </row>
    <row r="27" spans="1:5" x14ac:dyDescent="0.75">
      <c r="A27" s="9" t="s">
        <v>20</v>
      </c>
      <c r="B27" s="46" t="s">
        <v>95</v>
      </c>
      <c r="C27" s="9"/>
      <c r="D27" s="19"/>
      <c r="E27" s="19">
        <f t="shared" si="1"/>
        <v>0</v>
      </c>
    </row>
    <row r="28" spans="1:5" x14ac:dyDescent="0.75">
      <c r="A28" s="9" t="s">
        <v>104</v>
      </c>
      <c r="B28" s="46" t="s">
        <v>105</v>
      </c>
      <c r="C28" s="9"/>
      <c r="D28" s="19"/>
      <c r="E28" s="19">
        <f t="shared" ref="E28" si="2">C28*D28</f>
        <v>0</v>
      </c>
    </row>
    <row r="29" spans="1:5" x14ac:dyDescent="0.75">
      <c r="A29" s="9" t="s">
        <v>110</v>
      </c>
      <c r="B29" s="46" t="s">
        <v>111</v>
      </c>
      <c r="C29" s="9"/>
      <c r="D29" s="19"/>
      <c r="E29" s="19">
        <f t="shared" ref="E29" si="3">C29*D29</f>
        <v>0</v>
      </c>
    </row>
    <row r="30" spans="1:5" x14ac:dyDescent="0.75">
      <c r="A30" s="43"/>
    </row>
    <row r="31" spans="1:5" x14ac:dyDescent="0.75">
      <c r="A31" s="10" t="s">
        <v>21</v>
      </c>
      <c r="B31" s="44"/>
      <c r="C31" s="11"/>
      <c r="D31" s="18"/>
      <c r="E31" s="22">
        <f>SUM(E32:E33)</f>
        <v>0</v>
      </c>
    </row>
    <row r="32" spans="1:5" x14ac:dyDescent="0.75">
      <c r="A32" s="9" t="s">
        <v>22</v>
      </c>
      <c r="B32" s="46" t="s">
        <v>101</v>
      </c>
      <c r="C32" s="9"/>
      <c r="D32" s="19"/>
      <c r="E32" s="19">
        <f t="shared" ref="E32:E33" si="4">C32*D32</f>
        <v>0</v>
      </c>
    </row>
    <row r="33" spans="1:5" x14ac:dyDescent="0.75">
      <c r="A33" s="9" t="s">
        <v>24</v>
      </c>
      <c r="B33" s="9"/>
      <c r="C33" s="9"/>
      <c r="D33" s="19"/>
      <c r="E33" s="19">
        <f t="shared" si="4"/>
        <v>0</v>
      </c>
    </row>
    <row r="35" spans="1:5" x14ac:dyDescent="0.75">
      <c r="A35" s="10" t="s">
        <v>108</v>
      </c>
      <c r="B35" s="44"/>
      <c r="C35" s="11"/>
      <c r="D35" s="18"/>
      <c r="E35" s="22">
        <f>SUM(E36:E37)</f>
        <v>0</v>
      </c>
    </row>
    <row r="36" spans="1:5" x14ac:dyDescent="0.75">
      <c r="A36" s="9" t="s">
        <v>26</v>
      </c>
      <c r="B36" s="46" t="s">
        <v>106</v>
      </c>
      <c r="C36" s="9"/>
      <c r="D36" s="19"/>
      <c r="E36" s="19">
        <f t="shared" ref="E36:E37" si="5">C36*D36</f>
        <v>0</v>
      </c>
    </row>
    <row r="37" spans="1:5" x14ac:dyDescent="0.75">
      <c r="A37" s="9" t="s">
        <v>28</v>
      </c>
      <c r="B37" s="46" t="s">
        <v>107</v>
      </c>
      <c r="C37" s="9"/>
      <c r="D37" s="19"/>
      <c r="E37" s="19">
        <f t="shared" si="5"/>
        <v>0</v>
      </c>
    </row>
    <row r="38" spans="1:5" x14ac:dyDescent="0.75">
      <c r="A38" s="9" t="s">
        <v>109</v>
      </c>
      <c r="B38" s="46" t="s">
        <v>2</v>
      </c>
      <c r="C38" s="9"/>
      <c r="D38" s="19"/>
      <c r="E38" s="19">
        <f t="shared" ref="E38" si="6">C38*D38</f>
        <v>0</v>
      </c>
    </row>
    <row r="39" spans="1:5" ht="15.5" thickBot="1" x14ac:dyDescent="0.9"/>
    <row r="40" spans="1:5" ht="15.5" thickBot="1" x14ac:dyDescent="0.9">
      <c r="A40" s="12" t="s">
        <v>27</v>
      </c>
      <c r="B40" s="45"/>
      <c r="C40" s="13"/>
      <c r="D40" s="21"/>
      <c r="E40" s="23">
        <f>E5+E23+E31+E35</f>
        <v>0</v>
      </c>
    </row>
    <row r="42" spans="1:5" x14ac:dyDescent="0.75">
      <c r="B42" s="48" t="s">
        <v>115</v>
      </c>
      <c r="C42" s="48"/>
      <c r="D42" s="48"/>
      <c r="E42" s="19"/>
    </row>
    <row r="43" spans="1:5" x14ac:dyDescent="0.75">
      <c r="B43" s="48" t="s">
        <v>116</v>
      </c>
      <c r="C43" s="48"/>
      <c r="D43" s="48"/>
      <c r="E43" s="19"/>
    </row>
    <row r="44" spans="1:5" x14ac:dyDescent="0.75">
      <c r="B44" s="48" t="s">
        <v>117</v>
      </c>
      <c r="C44" s="48"/>
      <c r="D44" s="48"/>
      <c r="E44" s="19"/>
    </row>
  </sheetData>
  <mergeCells count="3">
    <mergeCell ref="B42:D42"/>
    <mergeCell ref="B43:D43"/>
    <mergeCell ref="B44:D44"/>
  </mergeCells>
  <pageMargins left="0.7" right="0.7" top="0.75" bottom="0.75" header="0.3" footer="0.3"/>
  <pageSetup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7CDFD-7F1B-4AD7-BF73-8AEC64C5CA31}">
  <dimension ref="A1:E41"/>
  <sheetViews>
    <sheetView tabSelected="1" workbookViewId="0">
      <selection activeCell="C11" sqref="C11"/>
    </sheetView>
  </sheetViews>
  <sheetFormatPr baseColWidth="10" defaultRowHeight="14.75" x14ac:dyDescent="0.75"/>
  <cols>
    <col min="1" max="1" width="46.54296875" customWidth="1"/>
    <col min="2" max="5" width="16.1328125" style="4" customWidth="1"/>
  </cols>
  <sheetData>
    <row r="1" spans="1:5" x14ac:dyDescent="0.75">
      <c r="A1" s="8" t="s">
        <v>113</v>
      </c>
      <c r="B1" s="5"/>
      <c r="C1" s="15"/>
      <c r="D1" s="15"/>
      <c r="E1" s="15"/>
    </row>
    <row r="3" spans="1:5" x14ac:dyDescent="0.75">
      <c r="A3" s="24" t="s">
        <v>86</v>
      </c>
      <c r="B3" s="25">
        <v>500</v>
      </c>
    </row>
    <row r="4" spans="1:5" x14ac:dyDescent="0.75">
      <c r="A4" s="24" t="s">
        <v>56</v>
      </c>
      <c r="B4" s="26"/>
    </row>
    <row r="5" spans="1:5" x14ac:dyDescent="0.75">
      <c r="A5" s="24" t="s">
        <v>53</v>
      </c>
      <c r="B5" s="27"/>
    </row>
    <row r="6" spans="1:5" x14ac:dyDescent="0.75">
      <c r="A6" s="24" t="s">
        <v>52</v>
      </c>
      <c r="B6" s="26">
        <f>B4*B5</f>
        <v>0</v>
      </c>
    </row>
    <row r="8" spans="1:5" ht="30.95" customHeight="1" x14ac:dyDescent="0.75">
      <c r="A8" s="28"/>
      <c r="B8" s="31" t="s">
        <v>30</v>
      </c>
      <c r="C8" s="31" t="s">
        <v>54</v>
      </c>
      <c r="D8" s="32" t="s">
        <v>38</v>
      </c>
      <c r="E8" s="31" t="s">
        <v>31</v>
      </c>
    </row>
    <row r="9" spans="1:5" x14ac:dyDescent="0.75">
      <c r="A9" s="1"/>
    </row>
    <row r="10" spans="1:5" x14ac:dyDescent="0.75">
      <c r="A10" s="10" t="s">
        <v>47</v>
      </c>
      <c r="B10" s="29"/>
      <c r="C10" s="29"/>
      <c r="D10" s="36">
        <f>SUM(D11:D16)</f>
        <v>0</v>
      </c>
      <c r="E10" s="37" t="e">
        <f t="shared" ref="E10:E16" si="0">D10/$B$6</f>
        <v>#DIV/0!</v>
      </c>
    </row>
    <row r="11" spans="1:5" x14ac:dyDescent="0.75">
      <c r="A11" s="9" t="s">
        <v>29</v>
      </c>
      <c r="B11" s="33"/>
      <c r="C11" s="25"/>
      <c r="D11" s="33">
        <f>B11*$B$3*C11</f>
        <v>0</v>
      </c>
      <c r="E11" s="33" t="e">
        <f t="shared" si="0"/>
        <v>#DIV/0!</v>
      </c>
    </row>
    <row r="12" spans="1:5" x14ac:dyDescent="0.75">
      <c r="A12" s="9" t="s">
        <v>32</v>
      </c>
      <c r="B12" s="33"/>
      <c r="C12" s="25"/>
      <c r="D12" s="33">
        <f t="shared" ref="D12:D16" si="1">B12*$B$3*C12</f>
        <v>0</v>
      </c>
      <c r="E12" s="33" t="e">
        <f t="shared" si="0"/>
        <v>#DIV/0!</v>
      </c>
    </row>
    <row r="13" spans="1:5" x14ac:dyDescent="0.75">
      <c r="A13" s="9" t="s">
        <v>33</v>
      </c>
      <c r="B13" s="33"/>
      <c r="C13" s="25"/>
      <c r="D13" s="33">
        <f t="shared" si="1"/>
        <v>0</v>
      </c>
      <c r="E13" s="33" t="e">
        <f t="shared" si="0"/>
        <v>#DIV/0!</v>
      </c>
    </row>
    <row r="14" spans="1:5" x14ac:dyDescent="0.75">
      <c r="A14" s="9" t="s">
        <v>34</v>
      </c>
      <c r="B14" s="33"/>
      <c r="C14" s="25"/>
      <c r="D14" s="33">
        <f t="shared" si="1"/>
        <v>0</v>
      </c>
      <c r="E14" s="33" t="e">
        <f t="shared" si="0"/>
        <v>#DIV/0!</v>
      </c>
    </row>
    <row r="15" spans="1:5" x14ac:dyDescent="0.75">
      <c r="A15" s="9" t="s">
        <v>35</v>
      </c>
      <c r="B15" s="33"/>
      <c r="C15" s="25"/>
      <c r="D15" s="33">
        <f t="shared" si="1"/>
        <v>0</v>
      </c>
      <c r="E15" s="33" t="e">
        <f t="shared" si="0"/>
        <v>#DIV/0!</v>
      </c>
    </row>
    <row r="16" spans="1:5" x14ac:dyDescent="0.75">
      <c r="A16" s="9" t="s">
        <v>36</v>
      </c>
      <c r="B16" s="33"/>
      <c r="C16" s="25"/>
      <c r="D16" s="33">
        <f t="shared" si="1"/>
        <v>0</v>
      </c>
      <c r="E16" s="33" t="e">
        <f t="shared" si="0"/>
        <v>#DIV/0!</v>
      </c>
    </row>
    <row r="17" spans="1:5" x14ac:dyDescent="0.75">
      <c r="B17" s="34"/>
      <c r="D17" s="34"/>
      <c r="E17" s="34"/>
    </row>
    <row r="18" spans="1:5" x14ac:dyDescent="0.75">
      <c r="A18" s="10" t="s">
        <v>46</v>
      </c>
      <c r="B18" s="35"/>
      <c r="C18" s="29"/>
      <c r="D18" s="36">
        <f>SUM(D19:D21)</f>
        <v>0</v>
      </c>
      <c r="E18" s="37" t="e">
        <f>SUM(E19:E21)</f>
        <v>#DIV/0!</v>
      </c>
    </row>
    <row r="19" spans="1:5" x14ac:dyDescent="0.75">
      <c r="A19" s="9" t="s">
        <v>37</v>
      </c>
      <c r="B19" s="33"/>
      <c r="C19" s="25"/>
      <c r="D19" s="33">
        <f t="shared" ref="D19:D21" si="2">B19*$B$3*C19</f>
        <v>0</v>
      </c>
      <c r="E19" s="33" t="e">
        <f>D19/$B$6</f>
        <v>#DIV/0!</v>
      </c>
    </row>
    <row r="20" spans="1:5" x14ac:dyDescent="0.75">
      <c r="A20" s="9" t="s">
        <v>39</v>
      </c>
      <c r="B20" s="33"/>
      <c r="C20" s="25"/>
      <c r="D20" s="33">
        <f t="shared" si="2"/>
        <v>0</v>
      </c>
      <c r="E20" s="33" t="e">
        <f>D20/$B$6</f>
        <v>#DIV/0!</v>
      </c>
    </row>
    <row r="21" spans="1:5" x14ac:dyDescent="0.75">
      <c r="A21" s="9" t="s">
        <v>40</v>
      </c>
      <c r="B21" s="33"/>
      <c r="C21" s="25"/>
      <c r="D21" s="33">
        <f t="shared" si="2"/>
        <v>0</v>
      </c>
      <c r="E21" s="33" t="e">
        <f>D21/$B$6</f>
        <v>#DIV/0!</v>
      </c>
    </row>
    <row r="22" spans="1:5" x14ac:dyDescent="0.75">
      <c r="B22" s="34"/>
      <c r="D22" s="34"/>
      <c r="E22" s="34"/>
    </row>
    <row r="23" spans="1:5" x14ac:dyDescent="0.75">
      <c r="A23" s="10" t="s">
        <v>55</v>
      </c>
      <c r="B23" s="35"/>
      <c r="C23" s="29"/>
      <c r="D23" s="36">
        <f>D24</f>
        <v>0</v>
      </c>
      <c r="E23" s="37" t="e">
        <f>D23/$B$6</f>
        <v>#DIV/0!</v>
      </c>
    </row>
    <row r="24" spans="1:5" x14ac:dyDescent="0.75">
      <c r="A24" s="9" t="s">
        <v>121</v>
      </c>
      <c r="B24" s="33"/>
      <c r="C24" s="25"/>
      <c r="D24" s="33">
        <f t="shared" ref="D24" si="3">B24*$B$3*C24</f>
        <v>0</v>
      </c>
      <c r="E24" s="33" t="e">
        <f>D24/$B$6</f>
        <v>#DIV/0!</v>
      </c>
    </row>
    <row r="25" spans="1:5" x14ac:dyDescent="0.75">
      <c r="B25" s="34"/>
      <c r="D25" s="34"/>
      <c r="E25" s="34"/>
    </row>
    <row r="26" spans="1:5" x14ac:dyDescent="0.75">
      <c r="A26" s="10" t="s">
        <v>45</v>
      </c>
      <c r="B26" s="35"/>
      <c r="C26" s="29"/>
      <c r="D26" s="36">
        <f>SUM(D27:D29)</f>
        <v>0</v>
      </c>
      <c r="E26" s="37" t="e">
        <f>D26/$B$6</f>
        <v>#DIV/0!</v>
      </c>
    </row>
    <row r="27" spans="1:5" x14ac:dyDescent="0.75">
      <c r="A27" s="9" t="s">
        <v>42</v>
      </c>
      <c r="B27" s="33"/>
      <c r="C27" s="25"/>
      <c r="D27" s="33">
        <f t="shared" ref="D27:D29" si="4">B27*$B$3*C27</f>
        <v>0</v>
      </c>
      <c r="E27" s="33" t="e">
        <f>D27/$B$6</f>
        <v>#DIV/0!</v>
      </c>
    </row>
    <row r="28" spans="1:5" x14ac:dyDescent="0.75">
      <c r="A28" s="9" t="s">
        <v>41</v>
      </c>
      <c r="B28" s="33"/>
      <c r="C28" s="25"/>
      <c r="D28" s="33">
        <f t="shared" si="4"/>
        <v>0</v>
      </c>
      <c r="E28" s="33" t="e">
        <f>D28/$B$6</f>
        <v>#DIV/0!</v>
      </c>
    </row>
    <row r="29" spans="1:5" x14ac:dyDescent="0.75">
      <c r="A29" s="9" t="s">
        <v>43</v>
      </c>
      <c r="B29" s="33"/>
      <c r="C29" s="25"/>
      <c r="D29" s="33">
        <f t="shared" si="4"/>
        <v>0</v>
      </c>
      <c r="E29" s="33" t="e">
        <f>D29/$B$6</f>
        <v>#DIV/0!</v>
      </c>
    </row>
    <row r="30" spans="1:5" x14ac:dyDescent="0.75">
      <c r="B30" s="34"/>
      <c r="D30" s="34"/>
      <c r="E30" s="34"/>
    </row>
    <row r="31" spans="1:5" x14ac:dyDescent="0.75">
      <c r="A31" s="10" t="s">
        <v>44</v>
      </c>
      <c r="B31" s="35"/>
      <c r="C31" s="29"/>
      <c r="D31" s="36">
        <f>SUM(D32:D34)</f>
        <v>0</v>
      </c>
      <c r="E31" s="37" t="e">
        <f>D31/$B$6</f>
        <v>#DIV/0!</v>
      </c>
    </row>
    <row r="32" spans="1:5" x14ac:dyDescent="0.75">
      <c r="A32" s="9" t="s">
        <v>48</v>
      </c>
      <c r="B32" s="33"/>
      <c r="C32" s="25"/>
      <c r="D32" s="33">
        <f t="shared" ref="D32:D33" si="5">B32*$B$3*C32</f>
        <v>0</v>
      </c>
      <c r="E32" s="33" t="e">
        <f>D32/$B$6</f>
        <v>#DIV/0!</v>
      </c>
    </row>
    <row r="33" spans="1:5" x14ac:dyDescent="0.75">
      <c r="A33" s="9" t="s">
        <v>49</v>
      </c>
      <c r="B33" s="33"/>
      <c r="C33" s="25"/>
      <c r="D33" s="33">
        <f t="shared" si="5"/>
        <v>0</v>
      </c>
      <c r="E33" s="33" t="e">
        <f>D33/$B$6</f>
        <v>#DIV/0!</v>
      </c>
    </row>
    <row r="34" spans="1:5" x14ac:dyDescent="0.75">
      <c r="B34" s="34"/>
      <c r="D34" s="34"/>
      <c r="E34" s="34"/>
    </row>
    <row r="35" spans="1:5" x14ac:dyDescent="0.75">
      <c r="A35" s="10" t="s">
        <v>50</v>
      </c>
      <c r="B35" s="35"/>
      <c r="C35" s="29"/>
      <c r="D35" s="36">
        <v>0</v>
      </c>
      <c r="E35" s="37" t="e">
        <f>D35/$B$6</f>
        <v>#DIV/0!</v>
      </c>
    </row>
    <row r="36" spans="1:5" x14ac:dyDescent="0.75">
      <c r="B36" s="34"/>
      <c r="D36" s="34"/>
      <c r="E36" s="34"/>
    </row>
    <row r="37" spans="1:5" x14ac:dyDescent="0.75">
      <c r="A37" s="10" t="s">
        <v>51</v>
      </c>
      <c r="B37" s="35"/>
      <c r="C37" s="29"/>
      <c r="D37" s="36">
        <v>0</v>
      </c>
      <c r="E37" s="37" t="e">
        <f>D37/$B$6</f>
        <v>#DIV/0!</v>
      </c>
    </row>
    <row r="38" spans="1:5" x14ac:dyDescent="0.75">
      <c r="B38" s="34"/>
      <c r="D38" s="34"/>
      <c r="E38" s="34"/>
    </row>
    <row r="39" spans="1:5" x14ac:dyDescent="0.75">
      <c r="A39" s="10" t="s">
        <v>90</v>
      </c>
      <c r="B39" s="35"/>
      <c r="C39" s="29"/>
      <c r="D39" s="36">
        <f>D10+D18+D23+D26+D31+D35+D37</f>
        <v>0</v>
      </c>
      <c r="E39" s="37" t="e">
        <f>D39/$B$6</f>
        <v>#DIV/0!</v>
      </c>
    </row>
    <row r="41" spans="1:5" x14ac:dyDescent="0.75">
      <c r="A41" s="3"/>
    </row>
  </sheetData>
  <pageMargins left="0.7" right="0.7" top="0.75" bottom="0.75" header="0.3" footer="0.3"/>
  <pageSetup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BEA55-2211-4FF5-B8FE-FA60E71216FC}">
  <dimension ref="A1:E23"/>
  <sheetViews>
    <sheetView workbookViewId="0">
      <selection activeCell="C7" sqref="C7"/>
    </sheetView>
  </sheetViews>
  <sheetFormatPr baseColWidth="10" defaultRowHeight="14.75" x14ac:dyDescent="0.75"/>
  <cols>
    <col min="1" max="1" width="4.1328125" customWidth="1"/>
    <col min="2" max="2" width="36.86328125" customWidth="1"/>
    <col min="3" max="3" width="21" customWidth="1"/>
  </cols>
  <sheetData>
    <row r="1" spans="1:5" x14ac:dyDescent="0.75">
      <c r="A1" s="8" t="s">
        <v>114</v>
      </c>
      <c r="B1" s="5"/>
      <c r="C1" s="15"/>
    </row>
    <row r="3" spans="1:5" x14ac:dyDescent="0.75">
      <c r="A3" s="38"/>
      <c r="B3" s="11"/>
      <c r="C3" s="30" t="s">
        <v>38</v>
      </c>
      <c r="E3" t="s">
        <v>92</v>
      </c>
    </row>
    <row r="5" spans="1:5" x14ac:dyDescent="0.75">
      <c r="A5" s="39" t="s">
        <v>69</v>
      </c>
      <c r="B5" s="9" t="s">
        <v>57</v>
      </c>
      <c r="C5" s="9">
        <f>Investissements!E40</f>
        <v>0</v>
      </c>
    </row>
    <row r="6" spans="1:5" x14ac:dyDescent="0.75">
      <c r="A6" s="39" t="s">
        <v>70</v>
      </c>
      <c r="B6" s="9" t="s">
        <v>58</v>
      </c>
      <c r="C6" s="40"/>
    </row>
    <row r="7" spans="1:5" x14ac:dyDescent="0.75">
      <c r="A7" s="39" t="s">
        <v>71</v>
      </c>
      <c r="B7" s="9" t="s">
        <v>59</v>
      </c>
      <c r="C7" s="9">
        <f>C5-C6</f>
        <v>0</v>
      </c>
    </row>
    <row r="9" spans="1:5" x14ac:dyDescent="0.75">
      <c r="A9" s="39" t="s">
        <v>72</v>
      </c>
      <c r="B9" s="9" t="s">
        <v>60</v>
      </c>
      <c r="C9" s="9"/>
    </row>
    <row r="10" spans="1:5" x14ac:dyDescent="0.75">
      <c r="A10" s="39" t="s">
        <v>73</v>
      </c>
      <c r="B10" s="9" t="s">
        <v>61</v>
      </c>
      <c r="C10" s="40"/>
    </row>
    <row r="11" spans="1:5" x14ac:dyDescent="0.75">
      <c r="A11" s="39" t="s">
        <v>74</v>
      </c>
      <c r="B11" s="9" t="s">
        <v>62</v>
      </c>
      <c r="C11" s="41" t="e">
        <f>PMT(C10,C9,C7)</f>
        <v>#NUM!</v>
      </c>
      <c r="D11" t="s">
        <v>93</v>
      </c>
    </row>
    <row r="13" spans="1:5" x14ac:dyDescent="0.75">
      <c r="A13" s="39" t="s">
        <v>75</v>
      </c>
      <c r="B13" s="9" t="s">
        <v>63</v>
      </c>
      <c r="C13" s="9">
        <f>Exploitation!D39</f>
        <v>0</v>
      </c>
    </row>
    <row r="15" spans="1:5" x14ac:dyDescent="0.75">
      <c r="A15" s="39" t="s">
        <v>76</v>
      </c>
      <c r="B15" s="9" t="s">
        <v>64</v>
      </c>
      <c r="C15" s="40"/>
    </row>
    <row r="17" spans="1:4" x14ac:dyDescent="0.75">
      <c r="A17" s="39" t="s">
        <v>77</v>
      </c>
      <c r="B17" s="9" t="s">
        <v>65</v>
      </c>
      <c r="C17" s="41" t="e">
        <f>C11+C13+C15</f>
        <v>#NUM!</v>
      </c>
    </row>
    <row r="19" spans="1:4" x14ac:dyDescent="0.75">
      <c r="A19" s="39" t="s">
        <v>78</v>
      </c>
      <c r="B19" s="9" t="s">
        <v>66</v>
      </c>
      <c r="C19" s="42"/>
    </row>
    <row r="21" spans="1:4" x14ac:dyDescent="0.75">
      <c r="A21" s="39" t="s">
        <v>79</v>
      </c>
      <c r="B21" s="9" t="s">
        <v>67</v>
      </c>
      <c r="C21" s="41" t="e">
        <f>C17*(1+C19)</f>
        <v>#NUM!</v>
      </c>
    </row>
    <row r="23" spans="1:4" x14ac:dyDescent="0.75">
      <c r="A23" s="39" t="s">
        <v>80</v>
      </c>
      <c r="B23" s="9" t="s">
        <v>68</v>
      </c>
      <c r="C23" s="41" t="e">
        <f>C21/Exploitation!B4</f>
        <v>#NUM!</v>
      </c>
      <c r="D23" t="s">
        <v>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Modalités</vt:lpstr>
      <vt:lpstr>Investissements</vt:lpstr>
      <vt:lpstr>Exploitation</vt:lpstr>
      <vt:lpstr>Synthèse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PICARD</dc:creator>
  <cp:lastModifiedBy>Robert PICARD</cp:lastModifiedBy>
  <cp:lastPrinted>2023-06-08T03:53:13Z</cp:lastPrinted>
  <dcterms:created xsi:type="dcterms:W3CDTF">2023-06-07T14:21:20Z</dcterms:created>
  <dcterms:modified xsi:type="dcterms:W3CDTF">2023-06-09T16:56:35Z</dcterms:modified>
</cp:coreProperties>
</file>